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60B0509D-EC93-420E-A543-AFFE3CA9C1B9}" xr6:coauthVersionLast="47" xr6:coauthVersionMax="47" xr10:uidLastSave="{00000000-0000-0000-0000-000000000000}"/>
  <bookViews>
    <workbookView xWindow="-100" yWindow="-100" windowWidth="21467" windowHeight="11576" xr2:uid="{5EF09315-AAE9-4548-A564-89DC6626BAF5}"/>
  </bookViews>
  <sheets>
    <sheet name="HIFSP" sheetId="1" r:id="rId1"/>
    <sheet name="Disclaimer" sheetId="2" r:id="rId2"/>
  </sheets>
  <externalReferences>
    <externalReference r:id="rId3"/>
  </externalReferences>
  <definedNames>
    <definedName name="_xlnm._FilterDatabase" localSheetId="0" hidden="1">HIFSP!$D$6:$I$30</definedName>
    <definedName name="_xlnm.Print_Area" localSheetId="0">HIFSP!$D$1:$L$93</definedName>
    <definedName name="SchemeDescription" localSheetId="0">HIFSP!$V$1:$Y$9</definedName>
    <definedName name="SchemeDescription_2" localSheetId="0">HIFSP!$D$43:$G$48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 l="1"/>
  <c r="F58" i="1" s="1"/>
  <c r="E57" i="1"/>
  <c r="F57" i="1" s="1"/>
  <c r="E56" i="1"/>
  <c r="F56" i="1" s="1"/>
  <c r="E55" i="1"/>
  <c r="F55" i="1" s="1"/>
  <c r="E54" i="1"/>
  <c r="F54" i="1" s="1"/>
  <c r="B46" i="1"/>
  <c r="E46" i="1" s="1"/>
  <c r="A46" i="1"/>
  <c r="E45" i="1"/>
  <c r="B45" i="1"/>
  <c r="M45" i="1" s="1"/>
  <c r="N45" i="1" s="1"/>
  <c r="A45" i="1"/>
  <c r="B44" i="1"/>
  <c r="E44" i="1" s="1"/>
  <c r="A44" i="1"/>
  <c r="E43" i="1"/>
  <c r="B43" i="1"/>
  <c r="M43" i="1" s="1"/>
  <c r="N43" i="1" s="1"/>
  <c r="A43" i="1"/>
  <c r="B42" i="1"/>
  <c r="E42" i="1" s="1"/>
  <c r="A42" i="1"/>
  <c r="E41" i="1"/>
  <c r="B41" i="1"/>
  <c r="M41" i="1" s="1"/>
  <c r="N41" i="1" s="1"/>
  <c r="A41" i="1"/>
  <c r="B40" i="1"/>
  <c r="E40" i="1" s="1"/>
  <c r="A40" i="1"/>
  <c r="E39" i="1"/>
  <c r="B39" i="1"/>
  <c r="M39" i="1" s="1"/>
  <c r="N39" i="1" s="1"/>
  <c r="A39" i="1"/>
  <c r="D4" i="1"/>
  <c r="M40" i="1" l="1"/>
  <c r="N40" i="1" s="1"/>
  <c r="M42" i="1"/>
  <c r="N42" i="1" s="1"/>
  <c r="M44" i="1"/>
  <c r="N44" i="1" s="1"/>
  <c r="M46" i="1"/>
  <c r="N46" i="1" s="1"/>
</calcChain>
</file>

<file path=xl/sharedStrings.xml><?xml version="1.0" encoding="utf-8"?>
<sst xmlns="http://schemas.openxmlformats.org/spreadsheetml/2006/main" count="153" uniqueCount="123">
  <si>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</si>
  <si>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</si>
  <si>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</si>
  <si>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</si>
  <si>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</si>
  <si>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</si>
  <si>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</si>
  <si>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</si>
  <si>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</si>
  <si>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</si>
  <si>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</si>
  <si>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</si>
  <si>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</si>
  <si>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</si>
  <si>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</si>
  <si>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</si>
  <si>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Export Import Bank of India**</t>
  </si>
  <si>
    <t>INE514E08CO6</t>
  </si>
  <si>
    <t>CRISIL AAA</t>
  </si>
  <si>
    <t>Sikka Ports &amp; Terminals Limited**</t>
  </si>
  <si>
    <t>INE941D07133</t>
  </si>
  <si>
    <t>Power Grid Corporation of India Limited**</t>
  </si>
  <si>
    <t>INE752E07KN9</t>
  </si>
  <si>
    <t>REC Limited**</t>
  </si>
  <si>
    <t>INE020B08898</t>
  </si>
  <si>
    <t>Sundaram Finance Limited**</t>
  </si>
  <si>
    <t>INE660A07QQ2</t>
  </si>
  <si>
    <t>National Bank for Agriculture &amp; Rural Development**</t>
  </si>
  <si>
    <t>INE261F08CX2</t>
  </si>
  <si>
    <t>ICRA AAA</t>
  </si>
  <si>
    <t>Kotak Mahindra Prime Limited**</t>
  </si>
  <si>
    <t>INE916DA7QS2</t>
  </si>
  <si>
    <t>Bajaj Housing Finance Limited**</t>
  </si>
  <si>
    <t>INE377Y07250</t>
  </si>
  <si>
    <t>HDB Financial Services Ltd.**</t>
  </si>
  <si>
    <t>INE756I07DO4</t>
  </si>
  <si>
    <t>LIC Housing Finance Limited**</t>
  </si>
  <si>
    <t>INE115A07OW0</t>
  </si>
  <si>
    <t>Total</t>
  </si>
  <si>
    <t>Government Securities</t>
  </si>
  <si>
    <t>6.69% GOI 27JUN2024</t>
  </si>
  <si>
    <t>IN0020220052</t>
  </si>
  <si>
    <t>Sovereign</t>
  </si>
  <si>
    <t>8.50% JAMMU &amp; KASHMIR 30MAR2025 SDL</t>
  </si>
  <si>
    <t>IN1820150101</t>
  </si>
  <si>
    <t>6.18% GOI 04NOV2024</t>
  </si>
  <si>
    <t>IN0020190396</t>
  </si>
  <si>
    <t>8.65% UTTAR PRADESH 10MAR2024 SDL</t>
  </si>
  <si>
    <t>IN3320150508</t>
  </si>
  <si>
    <t>8.66% WEST BENGAL SDL 20MAR2023</t>
  </si>
  <si>
    <t>IN3420120153</t>
  </si>
  <si>
    <t>8.73% UTTAR PRADESH 31DEC2022 SDL</t>
  </si>
  <si>
    <t>IN3320140269</t>
  </si>
  <si>
    <t>Treps</t>
  </si>
  <si>
    <t>Net Current Assets (including cash &amp; bank balances)</t>
  </si>
  <si>
    <t>Total Net Assets as on 30-SEPTEMBER-2022</t>
  </si>
  <si>
    <t>** Securities are classified as non-traded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</si>
  <si>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</si>
  <si>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</si>
  <si>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</si>
  <si>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</si>
  <si>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</si>
  <si>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</si>
  <si>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</si>
  <si>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</si>
  <si>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</si>
  <si>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</si>
  <si>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</si>
  <si>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</si>
  <si>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</si>
  <si>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</si>
  <si>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</si>
  <si>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</si>
  <si>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</si>
  <si>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</si>
  <si>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</si>
  <si>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</si>
  <si>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</si>
  <si>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</si>
  <si>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</si>
  <si>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</si>
  <si>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</si>
  <si>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</si>
  <si>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</si>
  <si>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</si>
  <si>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</si>
  <si>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September 30, 2022 is Nil.</t>
  </si>
  <si>
    <t>(4) The total market value of investments in foreign securities / American Depositary Receipts / Global Depositary Receipts as on September 30, 2022 is Nil.</t>
  </si>
  <si>
    <t xml:space="preserve">(5) The dividends declared during the half-year ended September 30, 2022 under the Income Distribution cum Capital Withdrawal (IDCW) Options of the Scheme are as follows:
      </t>
  </si>
  <si>
    <t>Rate of dividend per Unit</t>
  </si>
  <si>
    <t>Individuals &amp; HUF</t>
  </si>
  <si>
    <t>Others</t>
  </si>
  <si>
    <t>Quarterly IDCW Option****</t>
  </si>
  <si>
    <t xml:space="preserve">## Plan(s) discontinued from accepting subscriptions w.e.f. October 01, 2012 </t>
  </si>
  <si>
    <t>(6) No bonus was declared during the half-year period ended September 30, 2022.</t>
  </si>
  <si>
    <t>(7) The Average Maturity Period of the Portfolio has been 14.99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</si>
  <si>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</si>
  <si>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</si>
  <si>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</si>
  <si>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</si>
  <si>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</si>
  <si>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</si>
  <si>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</si>
  <si>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</si>
  <si>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</si>
  <si>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</si>
  <si>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</si>
  <si>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Duration Fund BII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</si>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</sst>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_-* #,##0.00_-;\-* #,##0.00_-;_-* &quot;-&quot;??_-;_-@_-"/>
    <numFmt numFmtId="167" formatCode="_-* #,##0.0000_-;\-* #,##0.0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sz val="10"/>
      <color rgb="FF333333"/>
      <name val="Arial"/>
      <family val="2"/>
    </font>
    <font>
      <sz val="9"/>
      <color theme="1"/>
      <name val="Arial"/>
      <family val="2"/>
    </font>
    <font>
      <sz val="9"/>
      <name val="Arial"/>
      <family val="2"/>
    </font>
    <font>
      <b/>
      <sz val="9"/>
      <name val="Arial"/>
      <family val="2"/>
    </font>
    <font>
      <sz val="9"/>
      <color indexed="8"/>
      <name val="Arial"/>
      <family val="2"/>
    </font>
    <font>
      <sz val="10"/>
      <name val="Arial"/>
      <family val="2"/>
    </font>
    <font>
      <b/>
      <sz val="9"/>
      <color theme="1"/>
      <name val="Calibri"/>
      <family val="2"/>
      <scheme val="minor"/>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166" fontId="1" fillId="0" borderId="0" applyFont="0" applyFill="0" applyBorder="0" applyAlignment="0" applyProtection="0"/>
    <xf numFmtId="0" fontId="12" fillId="0" borderId="0"/>
  </cellStyleXfs>
  <cellXfs count="98">
    <xf numFmtId="0" fontId="0" fillId="0" borderId="0" xfId="0"/>
    <xf numFmtId="0" fontId="4" fillId="3" borderId="0" xfId="0" applyFont="1" applyFill="1"/>
    <xf numFmtId="0" fontId="4" fillId="3" borderId="4" xfId="0" applyFont="1" applyFill="1" applyBorder="1"/>
    <xf numFmtId="0" fontId="4" fillId="3" borderId="5" xfId="0" applyFont="1" applyFill="1" applyBorder="1"/>
    <xf numFmtId="4" fontId="4" fillId="3" borderId="5" xfId="0" applyNumberFormat="1" applyFont="1" applyFill="1" applyBorder="1"/>
    <xf numFmtId="43" fontId="4" fillId="3" borderId="5" xfId="0" applyNumberFormat="1" applyFont="1" applyFill="1" applyBorder="1"/>
    <xf numFmtId="0" fontId="4" fillId="3" borderId="6" xfId="0" applyFont="1" applyFill="1" applyBorder="1"/>
    <xf numFmtId="49" fontId="3" fillId="4" borderId="7" xfId="0" applyNumberFormat="1" applyFont="1" applyFill="1" applyBorder="1" applyAlignment="1">
      <alignment horizontal="right"/>
    </xf>
    <xf numFmtId="0" fontId="3" fillId="4" borderId="8" xfId="0" applyFont="1" applyFill="1" applyBorder="1" applyAlignment="1">
      <alignment horizontal="left"/>
    </xf>
    <xf numFmtId="49" fontId="3" fillId="4" borderId="9" xfId="0" applyNumberFormat="1" applyFont="1" applyFill="1" applyBorder="1" applyAlignment="1">
      <alignment horizontal="center"/>
    </xf>
    <xf numFmtId="49" fontId="3" fillId="4" borderId="10"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0" fontId="6" fillId="4" borderId="11" xfId="0" applyFont="1" applyFill="1" applyBorder="1" applyAlignment="1">
      <alignment horizontal="left"/>
    </xf>
    <xf numFmtId="0" fontId="6" fillId="4" borderId="12" xfId="0" applyFont="1" applyFill="1" applyBorder="1" applyAlignment="1">
      <alignment horizontal="left"/>
    </xf>
    <xf numFmtId="49" fontId="3" fillId="2" borderId="1" xfId="0" applyNumberFormat="1" applyFont="1" applyFill="1" applyBorder="1" applyAlignment="1">
      <alignment horizontal="left"/>
    </xf>
    <xf numFmtId="0" fontId="6" fillId="2" borderId="1"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49" fontId="6" fillId="4" borderId="11" xfId="0" applyNumberFormat="1" applyFont="1" applyFill="1" applyBorder="1" applyAlignment="1">
      <alignment horizontal="left"/>
    </xf>
    <xf numFmtId="49" fontId="3" fillId="4" borderId="1" xfId="0" applyNumberFormat="1" applyFont="1" applyFill="1" applyBorder="1" applyAlignment="1">
      <alignment horizontal="left"/>
    </xf>
    <xf numFmtId="0" fontId="3" fillId="4" borderId="1" xfId="0" applyFont="1" applyFill="1" applyBorder="1" applyAlignment="1">
      <alignment horizontal="left"/>
    </xf>
    <xf numFmtId="4" fontId="3"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0" fontId="3" fillId="4" borderId="11" xfId="0" applyFont="1" applyFill="1" applyBorder="1" applyAlignment="1">
      <alignment horizontal="left"/>
    </xf>
    <xf numFmtId="0" fontId="3" fillId="4" borderId="12" xfId="0" applyFont="1" applyFill="1" applyBorder="1" applyAlignment="1">
      <alignment horizontal="left"/>
    </xf>
    <xf numFmtId="2" fontId="3" fillId="4" borderId="1" xfId="0" applyNumberFormat="1" applyFont="1" applyFill="1" applyBorder="1" applyAlignment="1">
      <alignment horizontal="right"/>
    </xf>
    <xf numFmtId="49" fontId="7" fillId="4" borderId="13" xfId="0" applyNumberFormat="1" applyFont="1" applyFill="1" applyBorder="1" applyAlignment="1">
      <alignment horizontal="left"/>
    </xf>
    <xf numFmtId="4" fontId="4" fillId="3" borderId="0" xfId="0" applyNumberFormat="1" applyFont="1" applyFill="1"/>
    <xf numFmtId="43" fontId="4" fillId="3" borderId="0" xfId="0" applyNumberFormat="1" applyFont="1" applyFill="1"/>
    <xf numFmtId="49" fontId="6" fillId="4" borderId="13" xfId="0" applyNumberFormat="1" applyFont="1" applyFill="1" applyBorder="1" applyAlignment="1">
      <alignment horizontal="left"/>
    </xf>
    <xf numFmtId="49" fontId="3" fillId="4" borderId="13" xfId="0" applyNumberFormat="1" applyFont="1" applyFill="1" applyBorder="1" applyAlignment="1">
      <alignment horizontal="left"/>
    </xf>
    <xf numFmtId="0" fontId="8" fillId="3" borderId="0" xfId="0" applyFont="1" applyFill="1"/>
    <xf numFmtId="0" fontId="9" fillId="0" borderId="14" xfId="0" applyFont="1" applyBorder="1" applyAlignment="1">
      <alignment vertical="top" wrapText="1" readingOrder="1"/>
    </xf>
    <xf numFmtId="4" fontId="8" fillId="3" borderId="0" xfId="0" applyNumberFormat="1" applyFont="1" applyFill="1"/>
    <xf numFmtId="43" fontId="8" fillId="3" borderId="0" xfId="0" applyNumberFormat="1" applyFont="1" applyFill="1"/>
    <xf numFmtId="0" fontId="9" fillId="0" borderId="15" xfId="0" applyFont="1" applyBorder="1" applyAlignment="1">
      <alignment horizontal="left" vertical="top" readingOrder="1"/>
    </xf>
    <xf numFmtId="0" fontId="10" fillId="0" borderId="16" xfId="0" applyFont="1" applyBorder="1" applyAlignment="1">
      <alignment horizontal="left" vertical="top" readingOrder="1"/>
    </xf>
    <xf numFmtId="0" fontId="10" fillId="0" borderId="17" xfId="0" applyFont="1" applyBorder="1" applyAlignment="1">
      <alignment horizontal="center" vertical="top" wrapText="1" readingOrder="1"/>
    </xf>
    <xf numFmtId="0" fontId="10" fillId="0" borderId="16" xfId="0" applyFont="1" applyBorder="1" applyAlignment="1">
      <alignment horizontal="center" vertical="top" wrapText="1" readingOrder="1"/>
    </xf>
    <xf numFmtId="0" fontId="9" fillId="0" borderId="18" xfId="0" applyFont="1" applyBorder="1" applyAlignment="1">
      <alignment horizontal="left" vertical="top" readingOrder="1"/>
    </xf>
    <xf numFmtId="165" fontId="8" fillId="0" borderId="17" xfId="0" applyNumberFormat="1" applyFont="1" applyBorder="1" applyAlignment="1">
      <alignment horizontal="center"/>
    </xf>
    <xf numFmtId="165" fontId="8" fillId="0" borderId="18" xfId="0" applyNumberFormat="1" applyFont="1" applyBorder="1" applyAlignment="1">
      <alignment horizontal="center"/>
    </xf>
    <xf numFmtId="0" fontId="9" fillId="0" borderId="19" xfId="0" applyFont="1" applyBorder="1" applyAlignment="1">
      <alignment horizontal="left" vertical="top" readingOrder="1"/>
    </xf>
    <xf numFmtId="165" fontId="8" fillId="0" borderId="19" xfId="0" applyNumberFormat="1" applyFont="1" applyBorder="1" applyAlignment="1">
      <alignment horizontal="center"/>
    </xf>
    <xf numFmtId="0" fontId="9" fillId="0" borderId="0" xfId="0" quotePrefix="1" applyFont="1" applyAlignment="1">
      <alignment horizontal="left" vertical="top" readingOrder="1"/>
    </xf>
    <xf numFmtId="165" fontId="8" fillId="0" borderId="0" xfId="0" applyNumberFormat="1" applyFont="1" applyAlignment="1">
      <alignment horizontal="center"/>
    </xf>
    <xf numFmtId="0" fontId="9" fillId="0" borderId="0" xfId="0" applyFont="1" applyAlignment="1">
      <alignment horizontal="left" vertical="top" readingOrder="1"/>
    </xf>
    <xf numFmtId="0" fontId="9" fillId="0" borderId="0" xfId="0" applyFont="1" applyAlignment="1">
      <alignment horizontal="left" vertical="top" wrapText="1" readingOrder="1"/>
    </xf>
    <xf numFmtId="0" fontId="11" fillId="0" borderId="0" xfId="0" applyFont="1" applyAlignment="1">
      <alignment vertical="top" readingOrder="1"/>
    </xf>
    <xf numFmtId="43" fontId="9" fillId="0" borderId="0" xfId="2" applyNumberFormat="1" applyFont="1" applyAlignment="1">
      <alignment vertical="top" readingOrder="1"/>
    </xf>
    <xf numFmtId="0" fontId="9" fillId="0" borderId="0" xfId="0" applyFont="1" applyAlignment="1">
      <alignment vertical="top" readingOrder="1"/>
    </xf>
    <xf numFmtId="0" fontId="10" fillId="0" borderId="17" xfId="0" applyFont="1" applyBorder="1" applyAlignment="1">
      <alignment horizontal="left" vertical="top" readingOrder="1"/>
    </xf>
    <xf numFmtId="0" fontId="13" fillId="0" borderId="16" xfId="0" applyFont="1" applyBorder="1"/>
    <xf numFmtId="0" fontId="9" fillId="0" borderId="17" xfId="0" applyFont="1" applyBorder="1" applyAlignment="1">
      <alignment horizontal="left" vertical="top" readingOrder="1"/>
    </xf>
    <xf numFmtId="167" fontId="9" fillId="0" borderId="17" xfId="1" quotePrefix="1" applyNumberFormat="1" applyFont="1" applyFill="1" applyBorder="1" applyAlignment="1">
      <alignment horizontal="center" vertical="center" readingOrder="1"/>
    </xf>
    <xf numFmtId="167" fontId="9" fillId="0" borderId="20" xfId="1" quotePrefix="1" applyNumberFormat="1" applyFont="1" applyFill="1" applyBorder="1" applyAlignment="1">
      <alignment horizontal="center" vertical="center" readingOrder="1"/>
    </xf>
    <xf numFmtId="167" fontId="9" fillId="0" borderId="18" xfId="1" quotePrefix="1" applyNumberFormat="1" applyFont="1" applyFill="1" applyBorder="1" applyAlignment="1">
      <alignment horizontal="center" vertical="center" readingOrder="1"/>
    </xf>
    <xf numFmtId="167" fontId="9" fillId="0" borderId="21" xfId="1" quotePrefix="1" applyNumberFormat="1" applyFont="1" applyFill="1" applyBorder="1" applyAlignment="1">
      <alignment horizontal="center" vertical="center" readingOrder="1"/>
    </xf>
    <xf numFmtId="167" fontId="9" fillId="3" borderId="19" xfId="1" quotePrefix="1" applyNumberFormat="1" applyFont="1" applyFill="1" applyBorder="1" applyAlignment="1">
      <alignment horizontal="center" vertical="center" readingOrder="1"/>
    </xf>
    <xf numFmtId="167" fontId="9" fillId="0" borderId="19" xfId="1" quotePrefix="1" applyNumberFormat="1" applyFont="1" applyFill="1" applyBorder="1" applyAlignment="1">
      <alignment horizontal="center" vertical="center" readingOrder="1"/>
    </xf>
    <xf numFmtId="0" fontId="8" fillId="0" borderId="0" xfId="0" applyFont="1"/>
    <xf numFmtId="0" fontId="9" fillId="0" borderId="0" xfId="2" applyFont="1" applyAlignment="1">
      <alignment vertical="top" readingOrder="1"/>
    </xf>
    <xf numFmtId="4" fontId="8" fillId="0" borderId="0" xfId="0" applyNumberFormat="1" applyFont="1"/>
    <xf numFmtId="43" fontId="8" fillId="0" borderId="0" xfId="0" applyNumberFormat="1" applyFont="1"/>
    <xf numFmtId="0" fontId="8" fillId="3" borderId="0" xfId="0" applyFont="1" applyFill="1" applyAlignment="1">
      <alignment vertical="top"/>
    </xf>
    <xf numFmtId="0" fontId="9" fillId="0" borderId="14" xfId="0" applyFont="1" applyBorder="1" applyAlignment="1">
      <alignment horizontal="left" vertical="top" wrapText="1" readingOrder="1"/>
    </xf>
    <xf numFmtId="0" fontId="4" fillId="3" borderId="0" xfId="0" applyFont="1" applyFill="1" applyAlignment="1">
      <alignment horizontal="left" wrapText="1"/>
    </xf>
    <xf numFmtId="0" fontId="14" fillId="0" borderId="0" xfId="2" applyFont="1" applyAlignment="1">
      <alignment horizontal="left" vertical="top" wrapText="1"/>
    </xf>
    <xf numFmtId="0" fontId="8" fillId="0" borderId="0" xfId="0" applyFont="1" applyAlignment="1">
      <alignment vertical="top"/>
    </xf>
    <xf numFmtId="4" fontId="8" fillId="0" borderId="0" xfId="0" applyNumberFormat="1" applyFont="1" applyAlignment="1">
      <alignment vertical="top"/>
    </xf>
    <xf numFmtId="43" fontId="8" fillId="0" borderId="0" xfId="0" applyNumberFormat="1" applyFont="1" applyAlignment="1">
      <alignment vertical="top"/>
    </xf>
    <xf numFmtId="4" fontId="8" fillId="0" borderId="0" xfId="1" applyNumberFormat="1" applyFont="1" applyFill="1" applyAlignment="1">
      <alignment vertical="top"/>
    </xf>
    <xf numFmtId="0" fontId="15" fillId="3" borderId="0" xfId="0" applyFont="1" applyFill="1"/>
    <xf numFmtId="4" fontId="0" fillId="0" borderId="0" xfId="0" applyNumberFormat="1"/>
    <xf numFmtId="0" fontId="10" fillId="0" borderId="14" xfId="2" applyFont="1" applyBorder="1" applyAlignment="1">
      <alignment horizontal="left" vertical="top" readingOrder="1"/>
    </xf>
    <xf numFmtId="0" fontId="10" fillId="0" borderId="0" xfId="2" applyFont="1" applyAlignment="1">
      <alignment horizontal="left" vertical="top" readingOrder="1"/>
    </xf>
    <xf numFmtId="49" fontId="3" fillId="4" borderId="2" xfId="0" applyNumberFormat="1" applyFont="1" applyFill="1" applyBorder="1" applyAlignment="1">
      <alignment horizontal="center" wrapText="1"/>
    </xf>
    <xf numFmtId="49" fontId="3" fillId="4" borderId="1" xfId="0" applyNumberFormat="1" applyFont="1" applyFill="1" applyBorder="1" applyAlignment="1">
      <alignment horizontal="center" wrapText="1"/>
    </xf>
    <xf numFmtId="0" fontId="9" fillId="0" borderId="0" xfId="0" applyFont="1" applyAlignment="1">
      <alignment horizontal="left" vertical="top" wrapText="1" readingOrder="1"/>
    </xf>
    <xf numFmtId="0" fontId="10" fillId="0" borderId="4" xfId="0" applyFont="1" applyBorder="1" applyAlignment="1">
      <alignment horizontal="center" vertical="top" readingOrder="1"/>
    </xf>
    <xf numFmtId="0" fontId="10" fillId="0" borderId="6" xfId="0" applyFont="1" applyBorder="1" applyAlignment="1">
      <alignment horizontal="center" vertical="top" readingOrder="1"/>
    </xf>
    <xf numFmtId="0" fontId="9" fillId="0" borderId="14" xfId="0" applyFont="1" applyBorder="1" applyAlignment="1">
      <alignment horizontal="left" vertical="top" readingOrder="1"/>
    </xf>
    <xf numFmtId="0" fontId="9" fillId="0" borderId="0" xfId="0" applyFont="1" applyAlignment="1">
      <alignment horizontal="left" vertical="top" readingOrder="1"/>
    </xf>
    <xf numFmtId="0" fontId="9" fillId="0" borderId="14" xfId="0" applyFont="1" applyBorder="1" applyAlignment="1">
      <alignment horizontal="left" vertical="top" wrapText="1" readingOrder="1"/>
    </xf>
    <xf numFmtId="0" fontId="8" fillId="3" borderId="0" xfId="0" applyFont="1" applyFill="1" applyAlignment="1">
      <alignment horizontal="left" wrapText="1"/>
    </xf>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1" xfId="0" applyNumberFormat="1" applyFont="1" applyFill="1" applyBorder="1" applyAlignment="1">
      <alignment horizontal="center"/>
    </xf>
    <xf numFmtId="0" fontId="3" fillId="4" borderId="2" xfId="0" applyFont="1" applyFill="1" applyBorder="1" applyAlignment="1">
      <alignment horizontal="center" wrapText="1"/>
    </xf>
    <xf numFmtId="0" fontId="3" fillId="4" borderId="1" xfId="0" applyFont="1" applyFill="1" applyBorder="1" applyAlignment="1">
      <alignment horizontal="center" wrapText="1"/>
    </xf>
    <xf numFmtId="0" fontId="2" fillId="5" borderId="16" xfId="0" applyFont="1" applyFill="1" applyBorder="1" applyAlignment="1">
      <alignment horizontal="center"/>
    </xf>
  </cellXfs>
  <cellStyles count="3">
    <cellStyle name="Comma" xfId="1" builtinId="3"/>
    <cellStyle name="Normal" xfId="0" builtinId="0"/>
    <cellStyle name="Normal 2" xfId="2" xr:uid="{DD181A4D-5693-4F0F-9155-F2FC751794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72</xdr:row>
      <xdr:rowOff>142875</xdr:rowOff>
    </xdr:from>
    <xdr:to>
      <xdr:col>3</xdr:col>
      <xdr:colOff>2009775</xdr:colOff>
      <xdr:row>81</xdr:row>
      <xdr:rowOff>28576</xdr:rowOff>
    </xdr:to>
    <xdr:pic>
      <xdr:nvPicPr>
        <xdr:cNvPr id="2" name="Picture 1">
          <a:extLst>
            <a:ext uri="{FF2B5EF4-FFF2-40B4-BE49-F238E27FC236}">
              <a16:creationId xmlns:a16="http://schemas.microsoft.com/office/drawing/2014/main" id="{66C9762E-9D60-4092-A104-9C902AE4D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6659225"/>
          <a:ext cx="1933575" cy="1343026"/>
        </a:xfrm>
        <a:prstGeom prst="rect">
          <a:avLst/>
        </a:prstGeom>
        <a:noFill/>
        <a:ln>
          <a:noFill/>
        </a:ln>
      </xdr:spPr>
    </xdr:pic>
    <xdr:clientData/>
  </xdr:twoCellAnchor>
  <xdr:twoCellAnchor editAs="oneCell">
    <xdr:from>
      <xdr:col>3</xdr:col>
      <xdr:colOff>57150</xdr:colOff>
      <xdr:row>87</xdr:row>
      <xdr:rowOff>0</xdr:rowOff>
    </xdr:from>
    <xdr:to>
      <xdr:col>3</xdr:col>
      <xdr:colOff>2052151</xdr:colOff>
      <xdr:row>91</xdr:row>
      <xdr:rowOff>142875</xdr:rowOff>
    </xdr:to>
    <xdr:pic>
      <xdr:nvPicPr>
        <xdr:cNvPr id="3" name="Graphic 8">
          <a:extLst>
            <a:ext uri="{FF2B5EF4-FFF2-40B4-BE49-F238E27FC236}">
              <a16:creationId xmlns:a16="http://schemas.microsoft.com/office/drawing/2014/main" id="{49D6A430-C8D5-4B50-8AE9-977468D0BB3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57150" y="19735800"/>
          <a:ext cx="1995001"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8A18445-9E1F-40A8-8974-3A3C816A5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row r="4">
          <cell r="D4" t="str">
            <v>Half Yearly Portfolio Statement as of September 30,2022</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97E2-E7E0-4C59-AE26-900DC54BDAE4}">
  <sheetPr>
    <pageSetUpPr fitToPage="1"/>
  </sheetPr>
  <dimension ref="A1:N93"/>
  <sheetViews>
    <sheetView showGridLines="0" tabSelected="1" view="pageBreakPreview" topLeftCell="D1" zoomScaleNormal="100" zoomScaleSheetLayoutView="100" workbookViewId="0">
      <selection activeCell="D2" sqref="D2:L2"/>
    </sheetView>
  </sheetViews>
  <sheetFormatPr defaultColWidth="9.09765625" defaultRowHeight="12.75" x14ac:dyDescent="0.25"/>
  <cols>
    <col min="1" max="2" width="0" style="1" hidden="1" customWidth="1"/>
    <col min="3" max="3" width="16.69921875" style="1" hidden="1" customWidth="1"/>
    <col min="4" max="4" width="65.8984375" style="1" customWidth="1"/>
    <col min="5" max="5" width="17.8984375" style="1" customWidth="1"/>
    <col min="6" max="6" width="19.09765625" style="1" customWidth="1"/>
    <col min="7" max="7" width="11.8984375" style="32" bestFit="1" customWidth="1"/>
    <col min="8" max="9" width="12.8984375" style="33" bestFit="1" customWidth="1"/>
    <col min="10" max="10" width="13.8984375" style="32" customWidth="1"/>
    <col min="11" max="12" width="9.09765625" style="1"/>
    <col min="13" max="15" width="0" style="1" hidden="1" customWidth="1"/>
    <col min="16" max="21" width="9.09765625" style="1"/>
    <col min="22" max="22" width="107.8984375" style="1" bestFit="1" customWidth="1"/>
    <col min="23" max="16384" width="9.09765625" style="1"/>
  </cols>
  <sheetData>
    <row r="1" spans="4:12" ht="18.149999999999999" customHeight="1" x14ac:dyDescent="0.25">
      <c r="D1" s="90" t="s">
        <v>0</v>
      </c>
      <c r="E1" s="90"/>
      <c r="F1" s="90"/>
      <c r="G1" s="90"/>
      <c r="H1" s="90"/>
      <c r="I1" s="90"/>
      <c r="J1" s="90"/>
      <c r="K1" s="90"/>
      <c r="L1" s="90"/>
    </row>
    <row r="2" spans="4:12" ht="18.149999999999999" customHeight="1" x14ac:dyDescent="0.25">
      <c r="D2" s="90" t="s">
        <v>1</v>
      </c>
      <c r="E2" s="90"/>
      <c r="F2" s="90"/>
      <c r="G2" s="90"/>
      <c r="H2" s="90"/>
      <c r="I2" s="90"/>
      <c r="J2" s="90"/>
      <c r="K2" s="90"/>
      <c r="L2" s="90"/>
    </row>
    <row r="3" spans="4:12" ht="26.2" customHeight="1" x14ac:dyDescent="0.25">
      <c r="D3" s="91" t="s">
        <v>2</v>
      </c>
      <c r="E3" s="91"/>
      <c r="F3" s="91"/>
      <c r="G3" s="91"/>
      <c r="H3" s="91"/>
      <c r="I3" s="91"/>
      <c r="J3" s="91"/>
      <c r="K3" s="91"/>
      <c r="L3" s="91"/>
    </row>
    <row r="4" spans="4:12" ht="18.149999999999999" customHeight="1" x14ac:dyDescent="0.25">
      <c r="D4" s="92" t="str">
        <f>+[1]HOF!D4</f>
        <v>Half Yearly Portfolio Statement as of September 30,2022</v>
      </c>
      <c r="E4" s="92"/>
      <c r="F4" s="92"/>
      <c r="G4" s="92"/>
      <c r="H4" s="92"/>
      <c r="I4" s="92"/>
      <c r="J4" s="92"/>
      <c r="K4" s="92"/>
      <c r="L4" s="92"/>
    </row>
    <row r="5" spans="4:12" ht="18.149999999999999" customHeight="1" x14ac:dyDescent="0.25">
      <c r="D5" s="2"/>
      <c r="E5" s="3"/>
      <c r="F5" s="3"/>
      <c r="G5" s="4"/>
      <c r="H5" s="5"/>
      <c r="I5" s="5"/>
      <c r="J5" s="4"/>
      <c r="K5" s="3"/>
      <c r="L5" s="6"/>
    </row>
    <row r="6" spans="4:12" ht="18.149999999999999" customHeight="1" x14ac:dyDescent="0.25">
      <c r="D6" s="93" t="s">
        <v>3</v>
      </c>
      <c r="E6" s="93" t="s">
        <v>4</v>
      </c>
      <c r="F6" s="93" t="s">
        <v>5</v>
      </c>
      <c r="G6" s="93" t="s">
        <v>6</v>
      </c>
      <c r="H6" s="95" t="s">
        <v>7</v>
      </c>
      <c r="I6" s="81" t="s">
        <v>8</v>
      </c>
      <c r="J6" s="81" t="s">
        <v>9</v>
      </c>
      <c r="K6" s="7" t="s">
        <v>10</v>
      </c>
      <c r="L6" s="8"/>
    </row>
    <row r="7" spans="4:12" ht="18.149999999999999" customHeight="1" x14ac:dyDescent="0.25">
      <c r="D7" s="94"/>
      <c r="E7" s="94"/>
      <c r="F7" s="94"/>
      <c r="G7" s="94"/>
      <c r="H7" s="96"/>
      <c r="I7" s="82"/>
      <c r="J7" s="82"/>
      <c r="K7" s="9" t="s">
        <v>11</v>
      </c>
      <c r="L7" s="10" t="s">
        <v>12</v>
      </c>
    </row>
    <row r="8" spans="4:12" ht="18.149999999999999" customHeight="1" x14ac:dyDescent="0.25">
      <c r="D8" s="11" t="s">
        <v>13</v>
      </c>
      <c r="E8" s="12"/>
      <c r="F8" s="12"/>
      <c r="G8" s="12"/>
      <c r="H8" s="12"/>
      <c r="I8" s="12"/>
      <c r="J8" s="12"/>
      <c r="K8" s="13"/>
      <c r="L8" s="14"/>
    </row>
    <row r="9" spans="4:12" ht="18.149999999999999" customHeight="1" x14ac:dyDescent="0.25">
      <c r="D9" s="11" t="s">
        <v>14</v>
      </c>
      <c r="E9" s="12"/>
      <c r="F9" s="12"/>
      <c r="G9" s="12"/>
      <c r="H9" s="12"/>
      <c r="I9" s="12"/>
      <c r="J9" s="12"/>
      <c r="K9" s="13"/>
      <c r="L9" s="14"/>
    </row>
    <row r="10" spans="4:12" ht="18.149999999999999" customHeight="1" x14ac:dyDescent="0.25">
      <c r="D10" s="15" t="s">
        <v>15</v>
      </c>
      <c r="E10" s="16"/>
      <c r="F10" s="16"/>
      <c r="G10" s="16"/>
      <c r="H10" s="16"/>
      <c r="I10" s="16"/>
      <c r="J10" s="16"/>
      <c r="K10" s="17"/>
      <c r="L10" s="18"/>
    </row>
    <row r="11" spans="4:12" ht="18.149999999999999" customHeight="1" x14ac:dyDescent="0.25">
      <c r="D11" s="19" t="s">
        <v>16</v>
      </c>
      <c r="E11" s="19" t="s">
        <v>17</v>
      </c>
      <c r="F11" s="19" t="s">
        <v>18</v>
      </c>
      <c r="G11" s="20">
        <v>150</v>
      </c>
      <c r="H11" s="20">
        <v>1549.3769795000001</v>
      </c>
      <c r="I11" s="21">
        <v>9.7199999999999995E-2</v>
      </c>
      <c r="J11" s="22">
        <v>7.0149999999999997</v>
      </c>
      <c r="K11" s="23"/>
      <c r="L11" s="14"/>
    </row>
    <row r="12" spans="4:12" ht="18.149999999999999" customHeight="1" x14ac:dyDescent="0.25">
      <c r="D12" s="19" t="s">
        <v>19</v>
      </c>
      <c r="E12" s="19" t="s">
        <v>20</v>
      </c>
      <c r="F12" s="19" t="s">
        <v>18</v>
      </c>
      <c r="G12" s="20">
        <v>150</v>
      </c>
      <c r="H12" s="20">
        <v>1548.4653903999999</v>
      </c>
      <c r="I12" s="21">
        <v>9.7199999999999995E-2</v>
      </c>
      <c r="J12" s="22">
        <v>7.2649999999999997</v>
      </c>
      <c r="K12" s="23"/>
      <c r="L12" s="14"/>
    </row>
    <row r="13" spans="4:12" ht="18.149999999999999" customHeight="1" x14ac:dyDescent="0.25">
      <c r="D13" s="19" t="s">
        <v>21</v>
      </c>
      <c r="E13" s="19" t="s">
        <v>22</v>
      </c>
      <c r="F13" s="19" t="s">
        <v>18</v>
      </c>
      <c r="G13" s="20">
        <v>100</v>
      </c>
      <c r="H13" s="20">
        <v>1056.0313699000001</v>
      </c>
      <c r="I13" s="21">
        <v>6.6299999999999998E-2</v>
      </c>
      <c r="J13" s="22">
        <v>6.7788000000000004</v>
      </c>
      <c r="K13" s="23"/>
      <c r="L13" s="14"/>
    </row>
    <row r="14" spans="4:12" ht="18.149999999999999" customHeight="1" x14ac:dyDescent="0.25">
      <c r="D14" s="19" t="s">
        <v>23</v>
      </c>
      <c r="E14" s="19" t="s">
        <v>24</v>
      </c>
      <c r="F14" s="19" t="s">
        <v>18</v>
      </c>
      <c r="G14" s="20">
        <v>100</v>
      </c>
      <c r="H14" s="20">
        <v>1046.7686848999999</v>
      </c>
      <c r="I14" s="21">
        <v>6.5699999999999995E-2</v>
      </c>
      <c r="J14" s="22">
        <v>7.4494999999999996</v>
      </c>
      <c r="K14" s="23"/>
      <c r="L14" s="14"/>
    </row>
    <row r="15" spans="4:12" ht="18.149999999999999" customHeight="1" x14ac:dyDescent="0.25">
      <c r="D15" s="19" t="s">
        <v>25</v>
      </c>
      <c r="E15" s="19" t="s">
        <v>26</v>
      </c>
      <c r="F15" s="19" t="s">
        <v>18</v>
      </c>
      <c r="G15" s="20">
        <v>100</v>
      </c>
      <c r="H15" s="20">
        <v>1015.3532603</v>
      </c>
      <c r="I15" s="21">
        <v>6.3700000000000007E-2</v>
      </c>
      <c r="J15" s="22">
        <v>7.5650000000000004</v>
      </c>
      <c r="K15" s="23"/>
      <c r="L15" s="14"/>
    </row>
    <row r="16" spans="4:12" ht="18.149999999999999" customHeight="1" x14ac:dyDescent="0.25">
      <c r="D16" s="19" t="s">
        <v>27</v>
      </c>
      <c r="E16" s="19" t="s">
        <v>28</v>
      </c>
      <c r="F16" s="19" t="s">
        <v>29</v>
      </c>
      <c r="G16" s="20">
        <v>100</v>
      </c>
      <c r="H16" s="20">
        <v>1010.3260137</v>
      </c>
      <c r="I16" s="21">
        <v>6.3399999999999998E-2</v>
      </c>
      <c r="J16" s="22">
        <v>7.3</v>
      </c>
      <c r="K16" s="23"/>
      <c r="L16" s="14"/>
    </row>
    <row r="17" spans="4:12" ht="18.149999999999999" customHeight="1" x14ac:dyDescent="0.25">
      <c r="D17" s="19" t="s">
        <v>30</v>
      </c>
      <c r="E17" s="19" t="s">
        <v>31</v>
      </c>
      <c r="F17" s="19" t="s">
        <v>18</v>
      </c>
      <c r="G17" s="20">
        <v>100</v>
      </c>
      <c r="H17" s="20">
        <v>1009.698137</v>
      </c>
      <c r="I17" s="21">
        <v>6.3399999999999998E-2</v>
      </c>
      <c r="J17" s="22">
        <v>7.5449000000000002</v>
      </c>
      <c r="K17" s="23"/>
      <c r="L17" s="14"/>
    </row>
    <row r="18" spans="4:12" ht="18.149999999999999" customHeight="1" x14ac:dyDescent="0.25">
      <c r="D18" s="19" t="s">
        <v>32</v>
      </c>
      <c r="E18" s="19" t="s">
        <v>33</v>
      </c>
      <c r="F18" s="19" t="s">
        <v>18</v>
      </c>
      <c r="G18" s="20">
        <v>100</v>
      </c>
      <c r="H18" s="20">
        <v>1007.0242329</v>
      </c>
      <c r="I18" s="21">
        <v>6.3200000000000006E-2</v>
      </c>
      <c r="J18" s="22">
        <v>7.7149999999999999</v>
      </c>
      <c r="K18" s="23"/>
      <c r="L18" s="14"/>
    </row>
    <row r="19" spans="4:12" ht="18.149999999999999" customHeight="1" x14ac:dyDescent="0.25">
      <c r="D19" s="19" t="s">
        <v>34</v>
      </c>
      <c r="E19" s="19" t="s">
        <v>35</v>
      </c>
      <c r="F19" s="19" t="s">
        <v>18</v>
      </c>
      <c r="G19" s="20">
        <v>100</v>
      </c>
      <c r="H19" s="20">
        <v>989.52731510000001</v>
      </c>
      <c r="I19" s="21">
        <v>6.2100000000000002E-2</v>
      </c>
      <c r="J19" s="22">
        <v>7.74</v>
      </c>
      <c r="K19" s="23"/>
      <c r="L19" s="14"/>
    </row>
    <row r="20" spans="4:12" ht="18.149999999999999" customHeight="1" x14ac:dyDescent="0.25">
      <c r="D20" s="19" t="s">
        <v>36</v>
      </c>
      <c r="E20" s="19" t="s">
        <v>37</v>
      </c>
      <c r="F20" s="19" t="s">
        <v>18</v>
      </c>
      <c r="G20" s="20">
        <v>50</v>
      </c>
      <c r="H20" s="20">
        <v>512.29030139999998</v>
      </c>
      <c r="I20" s="21">
        <v>3.2099999999999997E-2</v>
      </c>
      <c r="J20" s="22">
        <v>7.6349999999999998</v>
      </c>
      <c r="K20" s="23"/>
      <c r="L20" s="14"/>
    </row>
    <row r="21" spans="4:12" ht="18.149999999999999" customHeight="1" x14ac:dyDescent="0.25">
      <c r="D21" s="24" t="s">
        <v>38</v>
      </c>
      <c r="E21" s="25"/>
      <c r="F21" s="25"/>
      <c r="G21" s="24"/>
      <c r="H21" s="26">
        <v>10744.861685100001</v>
      </c>
      <c r="I21" s="27">
        <v>0.67430000000000001</v>
      </c>
      <c r="J21" s="25"/>
      <c r="K21" s="28"/>
      <c r="L21" s="29"/>
    </row>
    <row r="22" spans="4:12" ht="18.149999999999999" customHeight="1" x14ac:dyDescent="0.25">
      <c r="D22" s="15" t="s">
        <v>39</v>
      </c>
      <c r="E22" s="16"/>
      <c r="F22" s="16"/>
      <c r="G22" s="16"/>
      <c r="H22" s="16"/>
      <c r="I22" s="16"/>
      <c r="J22" s="16"/>
      <c r="K22" s="17"/>
      <c r="L22" s="18"/>
    </row>
    <row r="23" spans="4:12" ht="18.149999999999999" customHeight="1" x14ac:dyDescent="0.25">
      <c r="D23" s="19" t="s">
        <v>40</v>
      </c>
      <c r="E23" s="19" t="s">
        <v>41</v>
      </c>
      <c r="F23" s="19" t="s">
        <v>42</v>
      </c>
      <c r="G23" s="20">
        <v>2500000</v>
      </c>
      <c r="H23" s="20">
        <v>2527.5300000000002</v>
      </c>
      <c r="I23" s="21">
        <v>0.15859999999999999</v>
      </c>
      <c r="J23" s="22">
        <v>7.0914000000000001</v>
      </c>
      <c r="K23" s="13"/>
      <c r="L23" s="14"/>
    </row>
    <row r="24" spans="4:12" ht="18.149999999999999" customHeight="1" x14ac:dyDescent="0.25">
      <c r="D24" s="19" t="s">
        <v>43</v>
      </c>
      <c r="E24" s="19" t="s">
        <v>44</v>
      </c>
      <c r="F24" s="19" t="s">
        <v>42</v>
      </c>
      <c r="G24" s="20">
        <v>500000</v>
      </c>
      <c r="H24" s="20">
        <v>510.25655560000001</v>
      </c>
      <c r="I24" s="21">
        <v>3.2000000000000001E-2</v>
      </c>
      <c r="J24" s="22">
        <v>7.5930999999999997</v>
      </c>
      <c r="K24" s="13"/>
      <c r="L24" s="14"/>
    </row>
    <row r="25" spans="4:12" ht="18.149999999999999" customHeight="1" x14ac:dyDescent="0.25">
      <c r="D25" s="19" t="s">
        <v>45</v>
      </c>
      <c r="E25" s="19" t="s">
        <v>46</v>
      </c>
      <c r="F25" s="19" t="s">
        <v>42</v>
      </c>
      <c r="G25" s="20">
        <v>500000</v>
      </c>
      <c r="H25" s="20">
        <v>503.84</v>
      </c>
      <c r="I25" s="21">
        <v>3.1600000000000003E-2</v>
      </c>
      <c r="J25" s="22">
        <v>7.0937000000000001</v>
      </c>
      <c r="K25" s="13"/>
      <c r="L25" s="14"/>
    </row>
    <row r="26" spans="4:12" ht="18.149999999999999" customHeight="1" x14ac:dyDescent="0.25">
      <c r="D26" s="19" t="s">
        <v>47</v>
      </c>
      <c r="E26" s="19" t="s">
        <v>48</v>
      </c>
      <c r="F26" s="19" t="s">
        <v>42</v>
      </c>
      <c r="G26" s="20">
        <v>400000</v>
      </c>
      <c r="H26" s="20">
        <v>407.95913330000002</v>
      </c>
      <c r="I26" s="21">
        <v>2.5600000000000001E-2</v>
      </c>
      <c r="J26" s="22">
        <v>7.5373999999999999</v>
      </c>
      <c r="K26" s="13"/>
      <c r="L26" s="14"/>
    </row>
    <row r="27" spans="4:12" ht="18.149999999999999" customHeight="1" x14ac:dyDescent="0.25">
      <c r="D27" s="19" t="s">
        <v>49</v>
      </c>
      <c r="E27" s="19" t="s">
        <v>50</v>
      </c>
      <c r="F27" s="19" t="s">
        <v>42</v>
      </c>
      <c r="G27" s="20">
        <v>350000</v>
      </c>
      <c r="H27" s="20">
        <v>354.09083889999999</v>
      </c>
      <c r="I27" s="21">
        <v>2.2200000000000001E-2</v>
      </c>
      <c r="J27" s="22">
        <v>6.7088000000000001</v>
      </c>
      <c r="K27" s="13"/>
      <c r="L27" s="14"/>
    </row>
    <row r="28" spans="4:12" ht="18.149999999999999" customHeight="1" x14ac:dyDescent="0.25">
      <c r="D28" s="19" t="s">
        <v>51</v>
      </c>
      <c r="E28" s="19" t="s">
        <v>52</v>
      </c>
      <c r="F28" s="19" t="s">
        <v>42</v>
      </c>
      <c r="G28" s="20">
        <v>200000</v>
      </c>
      <c r="H28" s="20">
        <v>205.67609999999999</v>
      </c>
      <c r="I28" s="21">
        <v>1.29E-2</v>
      </c>
      <c r="J28" s="22">
        <v>6.0515999999999996</v>
      </c>
      <c r="K28" s="13"/>
      <c r="L28" s="14"/>
    </row>
    <row r="29" spans="4:12" ht="18.149999999999999" customHeight="1" x14ac:dyDescent="0.25">
      <c r="D29" s="24" t="s">
        <v>38</v>
      </c>
      <c r="E29" s="25"/>
      <c r="F29" s="25"/>
      <c r="G29" s="24"/>
      <c r="H29" s="26">
        <v>4509.3526277999999</v>
      </c>
      <c r="I29" s="27">
        <v>0.28289999999999998</v>
      </c>
      <c r="J29" s="25"/>
      <c r="K29" s="28"/>
      <c r="L29" s="29"/>
    </row>
    <row r="30" spans="4:12" ht="18.149999999999999" customHeight="1" x14ac:dyDescent="0.25">
      <c r="D30" s="24" t="s">
        <v>53</v>
      </c>
      <c r="E30" s="19"/>
      <c r="F30" s="19"/>
      <c r="G30" s="19"/>
      <c r="H30" s="26">
        <v>1730.4391817999999</v>
      </c>
      <c r="I30" s="27">
        <v>0.1086</v>
      </c>
      <c r="J30" s="30">
        <v>5.8594999999999997</v>
      </c>
      <c r="K30" s="13"/>
      <c r="L30" s="14"/>
    </row>
    <row r="31" spans="4:12" ht="18.149999999999999" customHeight="1" x14ac:dyDescent="0.25">
      <c r="D31" s="19" t="s">
        <v>54</v>
      </c>
      <c r="E31" s="12"/>
      <c r="F31" s="12"/>
      <c r="G31" s="12"/>
      <c r="H31" s="20">
        <v>-1047.4933942</v>
      </c>
      <c r="I31" s="21">
        <v>-6.5800000000000095E-2</v>
      </c>
      <c r="J31" s="22">
        <v>5.8594999999999997</v>
      </c>
      <c r="K31" s="13"/>
      <c r="L31" s="14"/>
    </row>
    <row r="32" spans="4:12" ht="18.149999999999999" customHeight="1" x14ac:dyDescent="0.25">
      <c r="D32" s="24" t="s">
        <v>55</v>
      </c>
      <c r="E32" s="12"/>
      <c r="F32" s="12"/>
      <c r="G32" s="12"/>
      <c r="H32" s="26">
        <v>15937.160100499999</v>
      </c>
      <c r="I32" s="27">
        <v>1</v>
      </c>
      <c r="J32" s="12"/>
      <c r="K32" s="13"/>
      <c r="L32" s="14"/>
    </row>
    <row r="33" spans="1:14" ht="18.149999999999999" customHeight="1" x14ac:dyDescent="0.25">
      <c r="D33" s="31" t="s">
        <v>56</v>
      </c>
      <c r="J33" s="1"/>
    </row>
    <row r="34" spans="1:14" ht="18.149999999999999" customHeight="1" x14ac:dyDescent="0.25">
      <c r="D34" s="34" t="s">
        <v>57</v>
      </c>
    </row>
    <row r="35" spans="1:14" ht="18.149999999999999" customHeight="1" x14ac:dyDescent="0.25">
      <c r="D35" s="35" t="s">
        <v>58</v>
      </c>
    </row>
    <row r="36" spans="1:14" s="36" customFormat="1" ht="18.149999999999999" customHeight="1" x14ac:dyDescent="0.2">
      <c r="D36" s="37" t="s">
        <v>59</v>
      </c>
      <c r="G36" s="38"/>
      <c r="H36" s="39"/>
      <c r="I36" s="39"/>
      <c r="J36" s="38"/>
    </row>
    <row r="37" spans="1:14" s="36" customFormat="1" ht="18.149999999999999" customHeight="1" x14ac:dyDescent="0.2">
      <c r="D37" s="40" t="s">
        <v>60</v>
      </c>
      <c r="G37" s="38"/>
      <c r="H37" s="39"/>
      <c r="I37" s="39"/>
      <c r="J37" s="38"/>
    </row>
    <row r="38" spans="1:14" s="36" customFormat="1" ht="26.35" customHeight="1" x14ac:dyDescent="0.2">
      <c r="A38" s="36" t="s">
        <v>61</v>
      </c>
      <c r="B38" s="36" t="s">
        <v>62</v>
      </c>
      <c r="C38" s="36" t="s">
        <v>63</v>
      </c>
      <c r="D38" s="41" t="s">
        <v>64</v>
      </c>
      <c r="E38" s="42" t="s">
        <v>65</v>
      </c>
      <c r="F38" s="43" t="s">
        <v>66</v>
      </c>
      <c r="G38" s="38"/>
      <c r="H38" s="39"/>
      <c r="I38" s="39"/>
      <c r="J38" s="38"/>
    </row>
    <row r="39" spans="1:14" s="36" customFormat="1" ht="18.149999999999999" customHeight="1" x14ac:dyDescent="0.2">
      <c r="A39" s="36" t="str">
        <f>_xlfn.XLOOKUP(C39,[1]Mapping!B:B,[1]Mapping!A:A)</f>
        <v>Y0EDRG</v>
      </c>
      <c r="B39" s="36">
        <f>VLOOKUP(C39,[1]Mapping!B:N,13,0)</f>
        <v>101599</v>
      </c>
      <c r="C39" s="36" t="s">
        <v>67</v>
      </c>
      <c r="D39" s="44" t="s">
        <v>68</v>
      </c>
      <c r="E39" s="45">
        <f>VLOOKUP(B39,'[1]AMFI 30.09.22'!B:F,5,0)</f>
        <v>32.3628</v>
      </c>
      <c r="F39" s="45">
        <v>32.264400000000002</v>
      </c>
      <c r="G39" s="38"/>
      <c r="H39" s="39"/>
      <c r="I39" s="39"/>
      <c r="J39" s="38"/>
      <c r="M39" s="36">
        <f>_xlfn.XLOOKUP(B39,'[1]AMFI 30.09.22'!B:B,'[1]AMFI 30.09.22'!K:K)</f>
        <v>32.264400000000002</v>
      </c>
      <c r="N39" s="36" t="b">
        <f>F39=M39</f>
        <v>1</v>
      </c>
    </row>
    <row r="40" spans="1:14" s="36" customFormat="1" ht="18.149999999999999" customHeight="1" x14ac:dyDescent="0.2">
      <c r="A40" s="36" t="str">
        <f>_xlfn.XLOOKUP(C40,[1]Mapping!B:B,[1]Mapping!A:A)</f>
        <v>Y0EDRWD</v>
      </c>
      <c r="B40" s="36">
        <f>VLOOKUP(C40,[1]Mapping!B:N,13,0)</f>
        <v>104429</v>
      </c>
      <c r="C40" s="36" t="s">
        <v>69</v>
      </c>
      <c r="D40" s="44" t="s">
        <v>70</v>
      </c>
      <c r="E40" s="46">
        <f>VLOOKUP(B40,'[1]AMFI 30.09.22'!B:F,5,0)</f>
        <v>10.1746</v>
      </c>
      <c r="F40" s="46">
        <v>10.2026</v>
      </c>
      <c r="G40" s="38"/>
      <c r="H40" s="39"/>
      <c r="I40" s="39"/>
      <c r="J40" s="38"/>
      <c r="M40" s="36">
        <f>_xlfn.XLOOKUP(B40,'[1]AMFI 30.09.22'!B:B,'[1]AMFI 30.09.22'!K:K)</f>
        <v>10.2026</v>
      </c>
      <c r="N40" s="36" t="b">
        <f t="shared" ref="N40:N46" si="0">F40=M40</f>
        <v>1</v>
      </c>
    </row>
    <row r="41" spans="1:14" s="36" customFormat="1" ht="18.149999999999999" customHeight="1" x14ac:dyDescent="0.2">
      <c r="A41" s="36" t="str">
        <f>_xlfn.XLOOKUP(C41,[1]Mapping!B:B,[1]Mapping!A:A)</f>
        <v>Y0EDRMD</v>
      </c>
      <c r="B41" s="36">
        <f>VLOOKUP(C41,[1]Mapping!B:N,13,0)</f>
        <v>101600</v>
      </c>
      <c r="C41" s="36" t="s">
        <v>71</v>
      </c>
      <c r="D41" s="44" t="s">
        <v>72</v>
      </c>
      <c r="E41" s="46">
        <f>VLOOKUP(B41,'[1]AMFI 30.09.22'!B:F,5,0)</f>
        <v>11.806100000000001</v>
      </c>
      <c r="F41" s="46">
        <v>11.829700000000001</v>
      </c>
      <c r="G41" s="38"/>
      <c r="H41" s="39"/>
      <c r="I41" s="39"/>
      <c r="J41" s="38"/>
      <c r="M41" s="36">
        <f>_xlfn.XLOOKUP(B41,'[1]AMFI 30.09.22'!B:B,'[1]AMFI 30.09.22'!K:K)</f>
        <v>11.829700000000001</v>
      </c>
      <c r="N41" s="36" t="b">
        <f t="shared" si="0"/>
        <v>1</v>
      </c>
    </row>
    <row r="42" spans="1:14" s="36" customFormat="1" ht="18.149999999999999" customHeight="1" x14ac:dyDescent="0.2">
      <c r="A42" s="36" t="str">
        <f>_xlfn.XLOOKUP(C42,[1]Mapping!B:B,[1]Mapping!A:A)</f>
        <v>Y0EDRQD</v>
      </c>
      <c r="B42" s="36">
        <f>VLOOKUP(C42,[1]Mapping!B:N,13,0)</f>
        <v>139768</v>
      </c>
      <c r="C42" s="36" t="s">
        <v>73</v>
      </c>
      <c r="D42" s="44" t="s">
        <v>74</v>
      </c>
      <c r="E42" s="46">
        <f>VLOOKUP(B42,'[1]AMFI 30.09.22'!B:F,5,0)</f>
        <v>11.1096</v>
      </c>
      <c r="F42" s="46">
        <v>11.2712</v>
      </c>
      <c r="G42" s="38"/>
      <c r="H42" s="39"/>
      <c r="I42" s="39"/>
      <c r="J42" s="38"/>
      <c r="M42" s="36">
        <f>_xlfn.XLOOKUP(B42,'[1]AMFI 30.09.22'!B:B,'[1]AMFI 30.09.22'!K:K)</f>
        <v>11.2712</v>
      </c>
      <c r="N42" s="36" t="b">
        <f t="shared" si="0"/>
        <v>1</v>
      </c>
    </row>
    <row r="43" spans="1:14" s="36" customFormat="1" ht="18.149999999999999" customHeight="1" x14ac:dyDescent="0.2">
      <c r="A43" s="36" t="str">
        <f>_xlfn.XLOOKUP(C43,[1]Mapping!B:B,[1]Mapping!A:A)</f>
        <v>Y0EDDGR</v>
      </c>
      <c r="B43" s="36">
        <f>VLOOKUP(C43,[1]Mapping!B:N,13,0)</f>
        <v>120062</v>
      </c>
      <c r="C43" s="36" t="s">
        <v>75</v>
      </c>
      <c r="D43" s="44" t="s">
        <v>76</v>
      </c>
      <c r="E43" s="46">
        <f>VLOOKUP(B43,'[1]AMFI 30.09.22'!B:F,5,0)</f>
        <v>35.284399999999998</v>
      </c>
      <c r="F43" s="46">
        <v>35.083199999999998</v>
      </c>
      <c r="H43" s="39"/>
      <c r="I43" s="39"/>
      <c r="J43" s="38"/>
      <c r="M43" s="36">
        <f>_xlfn.XLOOKUP(B43,'[1]AMFI 30.09.22'!B:B,'[1]AMFI 30.09.22'!K:K)</f>
        <v>35.083199999999998</v>
      </c>
      <c r="N43" s="36" t="b">
        <f t="shared" si="0"/>
        <v>1</v>
      </c>
    </row>
    <row r="44" spans="1:14" s="36" customFormat="1" ht="18.149999999999999" customHeight="1" x14ac:dyDescent="0.2">
      <c r="A44" s="36" t="str">
        <f>_xlfn.XLOOKUP(C44,[1]Mapping!B:B,[1]Mapping!A:A)</f>
        <v>Y0EDDWD</v>
      </c>
      <c r="B44" s="36">
        <f>VLOOKUP(C44,[1]Mapping!B:N,13,0)</f>
        <v>120061</v>
      </c>
      <c r="C44" s="36" t="s">
        <v>77</v>
      </c>
      <c r="D44" s="44" t="s">
        <v>78</v>
      </c>
      <c r="E44" s="46">
        <f>VLOOKUP(B44,'[1]AMFI 30.09.22'!B:F,5,0)</f>
        <v>10.1988</v>
      </c>
      <c r="F44" s="46">
        <v>10.225099999999999</v>
      </c>
      <c r="H44" s="39"/>
      <c r="I44" s="39"/>
      <c r="J44" s="38"/>
      <c r="M44" s="36">
        <f>_xlfn.XLOOKUP(B44,'[1]AMFI 30.09.22'!B:B,'[1]AMFI 30.09.22'!K:K)</f>
        <v>10.225099999999999</v>
      </c>
      <c r="N44" s="36" t="b">
        <f t="shared" si="0"/>
        <v>1</v>
      </c>
    </row>
    <row r="45" spans="1:14" s="36" customFormat="1" ht="18.149999999999999" customHeight="1" x14ac:dyDescent="0.2">
      <c r="A45" s="36" t="str">
        <f>_xlfn.XLOOKUP(C45,[1]Mapping!B:B,[1]Mapping!A:A)</f>
        <v>Y0EDDMD</v>
      </c>
      <c r="B45" s="36">
        <f>VLOOKUP(C45,[1]Mapping!B:N,13,0)</f>
        <v>120060</v>
      </c>
      <c r="C45" s="36" t="s">
        <v>79</v>
      </c>
      <c r="D45" s="44" t="s">
        <v>80</v>
      </c>
      <c r="E45" s="46">
        <f>VLOOKUP(B45,'[1]AMFI 30.09.22'!B:F,5,0)</f>
        <v>13.5863</v>
      </c>
      <c r="F45" s="46">
        <v>13.5878</v>
      </c>
      <c r="H45" s="39"/>
      <c r="I45" s="39"/>
      <c r="J45" s="38"/>
      <c r="M45" s="36">
        <f>_xlfn.XLOOKUP(B45,'[1]AMFI 30.09.22'!B:B,'[1]AMFI 30.09.22'!K:K)</f>
        <v>13.5878</v>
      </c>
      <c r="N45" s="36" t="b">
        <f t="shared" si="0"/>
        <v>1</v>
      </c>
    </row>
    <row r="46" spans="1:14" s="36" customFormat="1" ht="18.149999999999999" customHeight="1" x14ac:dyDescent="0.2">
      <c r="A46" s="36">
        <f>_xlfn.XLOOKUP(C46,[1]Mapping!B:B,[1]Mapping!A:A)</f>
        <v>0</v>
      </c>
      <c r="B46" s="36">
        <f>VLOOKUP(C46,[1]Mapping!B:N,13,0)</f>
        <v>100002</v>
      </c>
      <c r="C46" s="36" t="s">
        <v>81</v>
      </c>
      <c r="D46" s="47" t="s">
        <v>82</v>
      </c>
      <c r="E46" s="48" t="str">
        <f>VLOOKUP(B46,'[1]AMFI 30.09.22'!B:F,5,0)</f>
        <v>!</v>
      </c>
      <c r="F46" s="48" t="s">
        <v>83</v>
      </c>
      <c r="H46" s="39"/>
      <c r="I46" s="39"/>
      <c r="J46" s="38"/>
      <c r="M46" s="36" t="str">
        <f>_xlfn.XLOOKUP(B46,'[1]AMFI 30.09.22'!B:B,'[1]AMFI 30.09.22'!K:K)</f>
        <v>!</v>
      </c>
      <c r="N46" s="36" t="b">
        <f t="shared" si="0"/>
        <v>1</v>
      </c>
    </row>
    <row r="47" spans="1:14" s="36" customFormat="1" ht="18.149999999999999" customHeight="1" x14ac:dyDescent="0.2">
      <c r="D47" s="49" t="s">
        <v>84</v>
      </c>
      <c r="E47" s="50"/>
      <c r="F47" s="50"/>
      <c r="H47" s="39"/>
      <c r="I47" s="39"/>
      <c r="J47" s="38"/>
    </row>
    <row r="48" spans="1:14" s="36" customFormat="1" ht="18.149999999999999" customHeight="1" x14ac:dyDescent="0.2">
      <c r="D48" s="51" t="s">
        <v>85</v>
      </c>
      <c r="E48" s="52"/>
      <c r="F48" s="52"/>
      <c r="G48" s="52"/>
      <c r="H48" s="52"/>
      <c r="I48" s="39"/>
      <c r="J48" s="38"/>
    </row>
    <row r="49" spans="3:12" s="36" customFormat="1" ht="18.149999999999999" customHeight="1" x14ac:dyDescent="0.2">
      <c r="D49" s="53" t="s">
        <v>86</v>
      </c>
      <c r="E49" s="53"/>
      <c r="F49" s="53"/>
      <c r="G49" s="53"/>
      <c r="H49" s="54"/>
      <c r="I49" s="39"/>
      <c r="J49" s="38"/>
    </row>
    <row r="50" spans="3:12" s="36" customFormat="1" ht="18.149999999999999" customHeight="1" x14ac:dyDescent="0.2">
      <c r="D50" s="55" t="s">
        <v>87</v>
      </c>
      <c r="E50" s="55"/>
      <c r="F50" s="55"/>
      <c r="G50" s="55"/>
      <c r="H50" s="54"/>
      <c r="I50" s="39"/>
      <c r="J50" s="38"/>
    </row>
    <row r="51" spans="3:12" s="36" customFormat="1" ht="18.149999999999999" customHeight="1" x14ac:dyDescent="0.2">
      <c r="D51" s="83" t="s">
        <v>88</v>
      </c>
      <c r="E51" s="83"/>
      <c r="F51" s="83"/>
      <c r="G51" s="83"/>
      <c r="H51" s="83"/>
      <c r="I51" s="83"/>
      <c r="J51" s="83"/>
    </row>
    <row r="52" spans="3:12" s="36" customFormat="1" ht="18.149999999999999" customHeight="1" x14ac:dyDescent="0.2">
      <c r="D52" s="56" t="s">
        <v>64</v>
      </c>
      <c r="E52" s="84" t="s">
        <v>89</v>
      </c>
      <c r="F52" s="85"/>
      <c r="G52" s="38"/>
      <c r="H52" s="39"/>
      <c r="I52" s="39"/>
      <c r="J52" s="38"/>
    </row>
    <row r="53" spans="3:12" s="36" customFormat="1" ht="18.149999999999999" customHeight="1" x14ac:dyDescent="0.25">
      <c r="D53" s="56"/>
      <c r="E53" s="57" t="s">
        <v>90</v>
      </c>
      <c r="F53" s="57" t="s">
        <v>91</v>
      </c>
      <c r="G53" s="38"/>
      <c r="H53" s="39"/>
      <c r="I53" s="39"/>
      <c r="J53" s="38"/>
    </row>
    <row r="54" spans="3:12" s="36" customFormat="1" ht="18.149999999999999" customHeight="1" x14ac:dyDescent="0.2">
      <c r="C54" s="36" t="s">
        <v>69</v>
      </c>
      <c r="D54" s="58" t="s">
        <v>70</v>
      </c>
      <c r="E54" s="59">
        <f>IFERROR(VLOOKUP(C54,[1]Dividend!A:B,2,0),0)</f>
        <v>5.9094570000000006E-2</v>
      </c>
      <c r="F54" s="60">
        <f>E54</f>
        <v>5.9094570000000006E-2</v>
      </c>
      <c r="G54" s="38"/>
      <c r="H54" s="39"/>
      <c r="I54" s="39"/>
      <c r="J54" s="38"/>
    </row>
    <row r="55" spans="3:12" s="36" customFormat="1" ht="18.149999999999999" customHeight="1" x14ac:dyDescent="0.2">
      <c r="C55" s="36" t="s">
        <v>71</v>
      </c>
      <c r="D55" s="44" t="s">
        <v>72</v>
      </c>
      <c r="E55" s="61">
        <f>IFERROR(VLOOKUP(C55,[1]Dividend!A:B,2,0),0)</f>
        <v>5.960124E-2</v>
      </c>
      <c r="F55" s="62">
        <f>E55</f>
        <v>5.960124E-2</v>
      </c>
      <c r="G55" s="38"/>
      <c r="H55" s="39"/>
      <c r="I55" s="39"/>
      <c r="J55" s="38"/>
    </row>
    <row r="56" spans="3:12" s="36" customFormat="1" ht="18.149999999999999" customHeight="1" x14ac:dyDescent="0.2">
      <c r="C56" s="36" t="s">
        <v>73</v>
      </c>
      <c r="D56" s="44" t="s">
        <v>92</v>
      </c>
      <c r="E56" s="61">
        <f>IFERROR(VLOOKUP(C56,[1]Dividend!A:B,2,0),0)</f>
        <v>0.2</v>
      </c>
      <c r="F56" s="62">
        <f>E56</f>
        <v>0.2</v>
      </c>
      <c r="G56" s="38"/>
      <c r="H56" s="39"/>
      <c r="I56" s="39"/>
      <c r="J56" s="38"/>
    </row>
    <row r="57" spans="3:12" s="36" customFormat="1" ht="18.149999999999999" customHeight="1" x14ac:dyDescent="0.2">
      <c r="C57" s="36" t="s">
        <v>77</v>
      </c>
      <c r="D57" s="44" t="s">
        <v>78</v>
      </c>
      <c r="E57" s="61">
        <f>IFERROR(VLOOKUP(C57,[1]Dividend!A:B,2,0),0)</f>
        <v>8.040296999999999E-2</v>
      </c>
      <c r="F57" s="62">
        <f>E57</f>
        <v>8.040296999999999E-2</v>
      </c>
      <c r="G57" s="38"/>
      <c r="H57" s="39"/>
      <c r="I57" s="39"/>
      <c r="J57" s="38"/>
    </row>
    <row r="58" spans="3:12" s="36" customFormat="1" ht="18.149999999999999" customHeight="1" x14ac:dyDescent="0.2">
      <c r="C58" s="36" t="s">
        <v>79</v>
      </c>
      <c r="D58" s="44" t="s">
        <v>80</v>
      </c>
      <c r="E58" s="61">
        <f>IFERROR(VLOOKUP(C58,[1]Dividend!A:B,2,0),0)</f>
        <v>7.4876229999999988E-2</v>
      </c>
      <c r="F58" s="62">
        <f>E58</f>
        <v>7.4876229999999988E-2</v>
      </c>
      <c r="G58" s="38"/>
      <c r="H58" s="39"/>
      <c r="I58" s="39"/>
      <c r="J58" s="38"/>
    </row>
    <row r="59" spans="3:12" s="36" customFormat="1" ht="18.149999999999999" customHeight="1" x14ac:dyDescent="0.2">
      <c r="C59" s="36" t="s">
        <v>81</v>
      </c>
      <c r="D59" s="47" t="s">
        <v>82</v>
      </c>
      <c r="E59" s="63" t="s">
        <v>83</v>
      </c>
      <c r="F59" s="64" t="s">
        <v>83</v>
      </c>
      <c r="H59" s="39"/>
      <c r="I59" s="39"/>
      <c r="J59" s="38"/>
      <c r="L59" s="38"/>
    </row>
    <row r="60" spans="3:12" s="36" customFormat="1" ht="18.149999999999999" hidden="1" customHeight="1" x14ac:dyDescent="0.2">
      <c r="D60" s="51" t="s">
        <v>93</v>
      </c>
      <c r="G60" s="38"/>
      <c r="H60" s="39"/>
      <c r="I60" s="39"/>
      <c r="J60" s="38"/>
    </row>
    <row r="61" spans="3:12" s="36" customFormat="1" ht="18.149999999999999" customHeight="1" x14ac:dyDescent="0.2">
      <c r="D61" s="49" t="s">
        <v>84</v>
      </c>
      <c r="G61" s="38"/>
      <c r="H61" s="39"/>
      <c r="I61" s="39"/>
      <c r="J61" s="38"/>
    </row>
    <row r="62" spans="3:12" s="36" customFormat="1" ht="18.149999999999999" customHeight="1" x14ac:dyDescent="0.2">
      <c r="D62" s="51" t="s">
        <v>85</v>
      </c>
      <c r="G62" s="38"/>
      <c r="H62" s="39"/>
      <c r="I62" s="39"/>
      <c r="J62" s="38"/>
    </row>
    <row r="63" spans="3:12" s="36" customFormat="1" ht="18.149999999999999" customHeight="1" x14ac:dyDescent="0.2">
      <c r="D63" s="51" t="s">
        <v>94</v>
      </c>
      <c r="G63" s="38"/>
      <c r="H63" s="39"/>
      <c r="I63" s="39"/>
      <c r="J63" s="38"/>
    </row>
    <row r="64" spans="3:12" s="65" customFormat="1" ht="18.149999999999999" customHeight="1" x14ac:dyDescent="0.2">
      <c r="D64" s="66" t="s">
        <v>95</v>
      </c>
      <c r="G64" s="67"/>
      <c r="H64" s="68"/>
      <c r="I64" s="68"/>
      <c r="J64" s="67"/>
    </row>
    <row r="65" spans="4:10" s="36" customFormat="1" ht="18.149999999999999" customHeight="1" x14ac:dyDescent="0.2">
      <c r="D65" s="66" t="s">
        <v>96</v>
      </c>
      <c r="G65" s="38"/>
      <c r="H65" s="39"/>
      <c r="I65" s="39"/>
      <c r="J65" s="38"/>
    </row>
    <row r="66" spans="4:10" s="36" customFormat="1" ht="18.149999999999999" customHeight="1" x14ac:dyDescent="0.2">
      <c r="D66" s="69" t="s">
        <v>97</v>
      </c>
      <c r="G66" s="38"/>
      <c r="H66" s="39"/>
      <c r="I66" s="39"/>
      <c r="J66" s="38"/>
    </row>
    <row r="67" spans="4:10" s="36" customFormat="1" ht="18.149999999999999" customHeight="1" x14ac:dyDescent="0.2">
      <c r="D67" s="70" t="s">
        <v>98</v>
      </c>
      <c r="G67" s="38"/>
      <c r="H67" s="39"/>
      <c r="I67" s="39"/>
      <c r="J67" s="38"/>
    </row>
    <row r="68" spans="4:10" s="36" customFormat="1" ht="18.149999999999999" customHeight="1" x14ac:dyDescent="0.2">
      <c r="D68" s="86" t="s">
        <v>99</v>
      </c>
      <c r="E68" s="87"/>
      <c r="F68" s="87"/>
      <c r="G68" s="87"/>
      <c r="H68" s="87"/>
      <c r="I68" s="87"/>
      <c r="J68" s="87"/>
    </row>
    <row r="69" spans="4:10" s="36" customFormat="1" ht="24.8" customHeight="1" x14ac:dyDescent="0.2">
      <c r="D69" s="88" t="s">
        <v>100</v>
      </c>
      <c r="E69" s="83"/>
      <c r="F69" s="83"/>
      <c r="G69" s="83"/>
      <c r="H69" s="83"/>
      <c r="I69" s="83"/>
      <c r="J69" s="83"/>
    </row>
    <row r="70" spans="4:10" s="36" customFormat="1" ht="18.149999999999999" customHeight="1" x14ac:dyDescent="0.2">
      <c r="D70" s="36" t="s">
        <v>101</v>
      </c>
      <c r="G70" s="38"/>
      <c r="H70" s="39"/>
      <c r="I70" s="39"/>
      <c r="J70" s="38"/>
    </row>
    <row r="71" spans="4:10" s="36" customFormat="1" ht="18.149999999999999" customHeight="1" x14ac:dyDescent="0.2">
      <c r="D71" s="36" t="s">
        <v>102</v>
      </c>
      <c r="G71" s="38"/>
      <c r="H71" s="39"/>
      <c r="I71" s="39"/>
      <c r="J71" s="38"/>
    </row>
    <row r="72" spans="4:10" s="36" customFormat="1" ht="18.149999999999999" customHeight="1" x14ac:dyDescent="0.2">
      <c r="D72" s="36" t="s">
        <v>103</v>
      </c>
      <c r="G72" s="38"/>
      <c r="H72" s="39"/>
      <c r="I72" s="39"/>
      <c r="J72" s="38"/>
    </row>
    <row r="83" spans="4:10" x14ac:dyDescent="0.25">
      <c r="D83" s="36" t="s">
        <v>104</v>
      </c>
      <c r="E83" s="36"/>
      <c r="F83" s="36"/>
      <c r="G83" s="36"/>
      <c r="H83" s="39"/>
      <c r="I83" s="39"/>
      <c r="J83" s="38"/>
    </row>
    <row r="84" spans="4:10" ht="54.7" customHeight="1" x14ac:dyDescent="0.25">
      <c r="D84" s="89" t="s">
        <v>105</v>
      </c>
      <c r="E84" s="89"/>
      <c r="F84" s="89"/>
      <c r="G84" s="89"/>
      <c r="H84" s="89"/>
      <c r="I84" s="89"/>
      <c r="J84" s="89"/>
    </row>
    <row r="85" spans="4:10" ht="20.100000000000001" customHeight="1" x14ac:dyDescent="0.25">
      <c r="D85" s="71"/>
      <c r="E85" s="71"/>
      <c r="F85" s="71"/>
      <c r="G85" s="71"/>
      <c r="H85" s="71"/>
      <c r="I85" s="71"/>
      <c r="J85" s="71"/>
    </row>
    <row r="86" spans="4:10" s="36" customFormat="1" ht="20.100000000000001" customHeight="1" x14ac:dyDescent="0.2">
      <c r="D86" s="72" t="s">
        <v>106</v>
      </c>
      <c r="E86" s="73"/>
      <c r="F86" s="73"/>
      <c r="G86" s="74"/>
      <c r="H86" s="75"/>
      <c r="I86" s="75"/>
      <c r="J86" s="76"/>
    </row>
    <row r="87" spans="4:10" ht="20.100000000000001" customHeight="1" x14ac:dyDescent="0.25">
      <c r="D87" s="79" t="s">
        <v>107</v>
      </c>
      <c r="E87" s="80"/>
      <c r="F87" s="80"/>
      <c r="G87" s="80"/>
      <c r="H87" s="80"/>
      <c r="I87" s="80"/>
      <c r="J87" s="80"/>
    </row>
    <row r="88" spans="4:10" ht="20.100000000000001" customHeight="1" x14ac:dyDescent="0.25">
      <c r="D88" s="71"/>
      <c r="E88" s="71"/>
      <c r="F88" s="71"/>
      <c r="G88" s="71"/>
      <c r="H88" s="71"/>
      <c r="I88" s="71"/>
      <c r="J88" s="71"/>
    </row>
    <row r="89" spans="4:10" ht="20.100000000000001" customHeight="1" x14ac:dyDescent="0.25">
      <c r="D89" s="71"/>
      <c r="E89" s="71"/>
      <c r="F89" s="71"/>
      <c r="G89" s="71"/>
      <c r="H89" s="71"/>
      <c r="I89" s="71"/>
      <c r="J89" s="71"/>
    </row>
    <row r="90" spans="4:10" ht="20.100000000000001" customHeight="1" x14ac:dyDescent="0.25">
      <c r="D90" s="71"/>
      <c r="E90" s="71"/>
      <c r="F90" s="71"/>
      <c r="G90" s="71"/>
      <c r="H90" s="71"/>
      <c r="I90" s="71"/>
      <c r="J90" s="71"/>
    </row>
    <row r="91" spans="4:10" ht="20.100000000000001" customHeight="1" x14ac:dyDescent="0.25">
      <c r="D91" s="71"/>
      <c r="E91" s="71"/>
      <c r="F91" s="71"/>
      <c r="G91" s="71"/>
      <c r="H91" s="71"/>
      <c r="I91" s="71"/>
      <c r="J91" s="71"/>
    </row>
    <row r="92" spans="4:10" ht="20.100000000000001" customHeight="1" x14ac:dyDescent="0.25">
      <c r="D92" s="71"/>
      <c r="E92" s="71"/>
      <c r="F92" s="71"/>
      <c r="G92" s="71"/>
      <c r="H92" s="71"/>
      <c r="I92" s="71"/>
      <c r="J92" s="71"/>
    </row>
    <row r="93" spans="4:10" ht="18.3" x14ac:dyDescent="0.4">
      <c r="D93" s="77" t="s">
        <v>108</v>
      </c>
      <c r="G93" s="1"/>
    </row>
  </sheetData>
  <mergeCells count="17">
    <mergeCell ref="D1:L1"/>
    <mergeCell ref="D2:L2"/>
    <mergeCell ref="D3:L3"/>
    <mergeCell ref="D4:L4"/>
    <mergeCell ref="D6:D7"/>
    <mergeCell ref="E6:E7"/>
    <mergeCell ref="F6:F7"/>
    <mergeCell ref="G6:G7"/>
    <mergeCell ref="H6:H7"/>
    <mergeCell ref="I6:I7"/>
    <mergeCell ref="D87:J87"/>
    <mergeCell ref="J6:J7"/>
    <mergeCell ref="D51:J51"/>
    <mergeCell ref="E52:F52"/>
    <mergeCell ref="D68:J68"/>
    <mergeCell ref="D69:J69"/>
    <mergeCell ref="D84:J84"/>
  </mergeCells>
  <pageMargins left="0" right="0" top="0" bottom="0" header="0.3" footer="0.3"/>
  <pageSetup scale="3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137B-C947-4BBC-A4F7-B627A500C9D2}">
  <dimension ref="A1:M19"/>
  <sheetViews>
    <sheetView workbookViewId="0">
      <selection activeCell="E21" sqref="E21"/>
    </sheetView>
  </sheetViews>
  <sheetFormatPr defaultRowHeight="14.4" x14ac:dyDescent="0.3"/>
  <sheetData>
    <row r="1" spans="1:13" x14ac:dyDescent="0.3">
      <c r="A1" s="97" t="s">
        <v>109</v>
      </c>
      <c r="B1" s="97"/>
      <c r="C1" s="97"/>
      <c r="D1" s="97"/>
      <c r="E1" s="97"/>
      <c r="F1" s="97"/>
      <c r="G1" s="97"/>
      <c r="H1" s="97"/>
      <c r="I1" s="97"/>
      <c r="J1" s="97"/>
      <c r="K1" s="97"/>
      <c r="L1" s="97"/>
      <c r="M1" s="97"/>
    </row>
    <row r="2" spans="1:13" x14ac:dyDescent="0.3">
      <c r="A2" t="s">
        <v>110</v>
      </c>
      <c r="H2" s="78"/>
    </row>
    <row r="3" spans="1:13" x14ac:dyDescent="0.3">
      <c r="A3" t="s">
        <v>111</v>
      </c>
      <c r="H3" s="78"/>
    </row>
    <row r="4" spans="1:13" x14ac:dyDescent="0.3">
      <c r="A4" t="s">
        <v>112</v>
      </c>
      <c r="H4" s="78"/>
    </row>
    <row r="5" spans="1:13" x14ac:dyDescent="0.3">
      <c r="A5" t="s">
        <v>113</v>
      </c>
      <c r="H5" s="78"/>
    </row>
    <row r="6" spans="1:13" x14ac:dyDescent="0.3">
      <c r="A6" t="s">
        <v>114</v>
      </c>
      <c r="H6" s="78"/>
    </row>
    <row r="7" spans="1:13" x14ac:dyDescent="0.3">
      <c r="A7" t="s">
        <v>115</v>
      </c>
      <c r="H7" s="78"/>
    </row>
    <row r="8" spans="1:13" x14ac:dyDescent="0.3">
      <c r="A8" t="s">
        <v>116</v>
      </c>
      <c r="H8" s="78"/>
    </row>
    <row r="9" spans="1:13" x14ac:dyDescent="0.3">
      <c r="A9" t="s">
        <v>117</v>
      </c>
      <c r="H9" s="78"/>
    </row>
    <row r="10" spans="1:13" x14ac:dyDescent="0.3">
      <c r="A10" t="s">
        <v>118</v>
      </c>
      <c r="H10" s="78"/>
    </row>
    <row r="11" spans="1:13" x14ac:dyDescent="0.3">
      <c r="A11" t="s">
        <v>119</v>
      </c>
      <c r="H11" s="78"/>
    </row>
    <row r="12" spans="1:13" x14ac:dyDescent="0.3">
      <c r="A12" t="s">
        <v>120</v>
      </c>
      <c r="H12" s="78"/>
    </row>
    <row r="13" spans="1:13" x14ac:dyDescent="0.3">
      <c r="H13" s="78"/>
    </row>
    <row r="14" spans="1:13" x14ac:dyDescent="0.3">
      <c r="A14" t="s">
        <v>121</v>
      </c>
      <c r="H14" s="78"/>
    </row>
    <row r="15" spans="1:13" x14ac:dyDescent="0.3">
      <c r="H15" s="78"/>
    </row>
    <row r="16" spans="1:13" x14ac:dyDescent="0.3">
      <c r="A16" t="s">
        <v>122</v>
      </c>
      <c r="H16" s="78"/>
    </row>
    <row r="17" spans="8:8" x14ac:dyDescent="0.3">
      <c r="H17" s="78"/>
    </row>
    <row r="18" spans="8:8" x14ac:dyDescent="0.3">
      <c r="H18" s="78"/>
    </row>
    <row r="19" spans="8:8" x14ac:dyDescent="0.3">
      <c r="H19" s="78"/>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30092022</dc:title>
  <dc:subject>HSBC Short Duration Fund 30092022</dc:subject>
  <cp:keywords>HSBC Short Duration Fund 30092022</cp:keywords>
  <dcterms:created xsi:type="dcterms:W3CDTF">2022-10-01T14:44:50Z</dcterms:created>
  <dcterms:modified xsi:type="dcterms:W3CDTF">2022-10-04T07:03:06Z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2022-10-01T14:45:19Z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b9af8147-d7b5-4d43-8f7d-4a0c1d70ff1c</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2022-10-04T07:03:06Z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9be9cfee-e1c9-44eb-9979-24dba6d7e48c</vt:lpwstr>
  </property>
  <property fmtid="{D5CDD505-2E9C-101B-9397-08002B2CF9AE}" pid="15" name="MSIP_Label_3486a02c-2dfb-4efe-823f-aa2d1f0e6ab7_ContentBits">
    <vt:lpwstr>2</vt:lpwstr>
  </property>
  <property fmtid="{D5CDD505-2E9C-101B-9397-08002B2CF9AE}" pid="16" name="Classification">
    <vt:lpwstr>PUBLIC</vt:lpwstr>
  </property>
</Properties>
</file>